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673" activeTab="0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'BS'!$A$1:$F$64</definedName>
    <definedName name="_xlnm.Print_Area" localSheetId="3">'Cash Flow'!$A$1:$F$41</definedName>
    <definedName name="_xlnm.Print_Area" localSheetId="2">'Equity'!$A$1:$J$46</definedName>
    <definedName name="_xlnm.Print_Area" localSheetId="0">'IS'!$A$1:$G$44</definedName>
  </definedNames>
  <calcPr fullCalcOnLoad="1"/>
</workbook>
</file>

<file path=xl/sharedStrings.xml><?xml version="1.0" encoding="utf-8"?>
<sst xmlns="http://schemas.openxmlformats.org/spreadsheetml/2006/main" count="135" uniqueCount="109">
  <si>
    <t>(Incorporated in Malaysia)</t>
  </si>
  <si>
    <t>Individual Period</t>
  </si>
  <si>
    <t>Cumulative Period</t>
  </si>
  <si>
    <t>RM'000</t>
  </si>
  <si>
    <t>Revenue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</si>
  <si>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</si>
  <si>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</si>
  <si>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</si>
  <si>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</si>
  <si>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</si>
  <si>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</si>
  <si>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</si>
  <si>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</si>
  <si>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</si>
  <si>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</si>
  <si>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Share</t>
  </si>
  <si>
    <t xml:space="preserve"> Translation</t>
  </si>
  <si>
    <t>Capital</t>
  </si>
  <si>
    <t>Reserve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</si>
  <si>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</si>
  <si>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</si>
  <si>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</si>
  <si>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</si>
  <si>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</si>
  <si>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</si>
  <si>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</si>
  <si>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</si>
  <si>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</si>
  <si>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</si>
  <si>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Minority interest</t>
  </si>
  <si>
    <t>Basic earning per share attributable to</t>
  </si>
  <si>
    <t>Investment property</t>
  </si>
  <si>
    <t>ASSETS</t>
  </si>
  <si>
    <t>Non-current assets</t>
  </si>
  <si>
    <t>TOTAL ASSETS</t>
  </si>
  <si>
    <t>EQUITY AND LIABILITIES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</si>
  <si>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</si>
  <si>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</si>
  <si>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</si>
  <si>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</si>
  <si>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</si>
  <si>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</si>
  <si>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</si>
  <si>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</si>
  <si>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</si>
  <si>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</si>
  <si>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</si>
  <si>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</si>
  <si>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</si>
  <si>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>Retained</t>
  </si>
  <si>
    <t>Distributable</t>
  </si>
  <si>
    <t>Non Distributable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</si>
  <si>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</si>
  <si>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</si>
  <si>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</si>
  <si>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</si>
  <si>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</si>
  <si>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</si>
  <si>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</si>
  <si>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</si>
  <si>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</si>
  <si>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</si>
  <si>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</si>
  <si>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</si>
  <si>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</si>
  <si>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</si>
  <si>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</si>
  <si>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Prepaid lease payments </t>
  </si>
  <si>
    <t>Intangible assets</t>
  </si>
  <si>
    <t>Other Investments</t>
  </si>
  <si>
    <t>At 1 January 2007</t>
  </si>
  <si>
    <t>Foreign exchange translation difference</t>
  </si>
  <si>
    <t>Operating profit</t>
  </si>
  <si>
    <t>Profit before tax</t>
  </si>
  <si>
    <t>Net profit  for the period</t>
  </si>
  <si>
    <t>Net cash used in investing activities</t>
  </si>
  <si>
    <t>31 December 2007</t>
  </si>
  <si>
    <t>Earnings</t>
  </si>
  <si>
    <t xml:space="preserve"> Report for the year ended 31 December 2007)</t>
  </si>
  <si>
    <t xml:space="preserve">  Financial Report for the year ended 31 December 2007)</t>
  </si>
  <si>
    <t>At 1 January 2008</t>
  </si>
  <si>
    <t xml:space="preserve">  Report for the year ended 31 December 2007)</t>
  </si>
  <si>
    <t>(The Condensed Consolidated Statement of Changes in Equity should be read in conjunction with the Annual Financial Report for the year ended 31 December 2007)</t>
  </si>
  <si>
    <t>Acquisition of subsidiary</t>
  </si>
  <si>
    <t/>
  </si>
  <si>
    <t>Equity holders of the parent</t>
  </si>
  <si>
    <t>equity holders of the parent (sen)</t>
  </si>
  <si>
    <t xml:space="preserve">   of the parent (RM)</t>
  </si>
  <si>
    <t>Equity attributable to equity holders of the parent</t>
  </si>
  <si>
    <t>Attributable to Equity Holders of the Parent</t>
  </si>
  <si>
    <t>Net cash generated from/(used in) operating activities</t>
  </si>
  <si>
    <t>Net cash generated from/(used in) used in financing activities</t>
  </si>
  <si>
    <t>Net changes in cash and cash equivalents</t>
  </si>
  <si>
    <t>Unaudited Condensed Consolidated Income Statements</t>
  </si>
  <si>
    <r>
      <t>For the twelve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December 2008</t>
    </r>
  </si>
  <si>
    <t>31 December</t>
  </si>
  <si>
    <t>31 December 2008</t>
  </si>
  <si>
    <t>Unaudited Condensed Consolidated Balance Sheet</t>
  </si>
  <si>
    <t>As at 31 December 2008</t>
  </si>
  <si>
    <t>Unaudited Condensed Consolidated Statement of Changes in Equity</t>
  </si>
  <si>
    <t>For the twelve months ended 31 December 2008</t>
  </si>
  <si>
    <t>12 months ended 31 December 2007</t>
  </si>
  <si>
    <t>12 months ended 31 December 2008</t>
  </si>
  <si>
    <t>At 31 December 2007</t>
  </si>
  <si>
    <t>At 31 December 2008</t>
  </si>
  <si>
    <t>Dividend</t>
  </si>
  <si>
    <r>
      <t>For the 12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December 2008</t>
    </r>
  </si>
  <si>
    <t>Asset held for sales</t>
  </si>
  <si>
    <t>Less: Deposits pledged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</si>
</sst>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RM&quot;#,##0;&quot;RM&quot;\-#,##0"/>
    <numFmt numFmtId="191" formatCode="&quot;RM&quot;#,##0;[Red]&quot;RM&quot;\-#,##0"/>
    <numFmt numFmtId="192" formatCode="&quot;RM&quot;#,##0.00;&quot;RM&quot;\-#,##0.00"/>
    <numFmt numFmtId="193" formatCode="&quot;RM&quot;#,##0.00;[Red]&quot;RM&quot;\-#,##0.00"/>
    <numFmt numFmtId="194" formatCode="_ &quot;RM&quot;* #,##0_ ;_ &quot;RM&quot;* \-#,##0_ ;_ &quot;RM&quot;* &quot;-&quot;_ ;_ @_ "/>
    <numFmt numFmtId="195" formatCode="_ &quot;RM&quot;* #,##0.00_ ;_ &quot;RM&quot;* \-#,##0.00_ ;_ &quot;RM&quot;* &quot;-&quot;??_ ;_ @_ "/>
    <numFmt numFmtId="196" formatCode="#,##0\ &quot;£&quot;;\-#,##0\ &quot;£&quot;"/>
    <numFmt numFmtId="197" formatCode="#,##0\ &quot;£&quot;;[Red]\-#,##0\ &quot;£&quot;"/>
    <numFmt numFmtId="198" formatCode="#,##0.00\ &quot;£&quot;;\-#,##0.00\ &quot;£&quot;"/>
    <numFmt numFmtId="199" formatCode="#,##0.00\ &quot;£&quot;;[Red]\-#,##0.00\ &quot;£&quot;"/>
    <numFmt numFmtId="200" formatCode="_-* #,##0\ &quot;£&quot;_-;\-* #,##0\ &quot;£&quot;_-;_-* &quot;-&quot;\ &quot;£&quot;_-;_-@_-"/>
    <numFmt numFmtId="201" formatCode="_-* #,##0\ _£_-;\-* #,##0\ _£_-;_-* &quot;-&quot;\ _£_-;_-@_-"/>
    <numFmt numFmtId="202" formatCode="_-* #,##0.00\ &quot;£&quot;_-;\-* #,##0.00\ &quot;£&quot;_-;_-* &quot;-&quot;??\ &quot;£&quot;_-;_-@_-"/>
    <numFmt numFmtId="203" formatCode="_-* #,##0.00\ _£_-;\-* #,##0.00\ _£_-;_-* &quot;-&quot;??\ _£_-;_-@_-"/>
    <numFmt numFmtId="204" formatCode="mmm\ d&quot;, &quot;yy"/>
    <numFmt numFmtId="205" formatCode="_-* #,##0_-;\-* #,##0_-;_-* \-??_-;_-@_-"/>
    <numFmt numFmtId="206" formatCode="_(* #,##0_);_(* \(#,##0\);_(* \-??_);_(@_)"/>
    <numFmt numFmtId="207" formatCode="_-* #,##0.00_-;\-* #,##0.00_-;_-* \-??_-;_-@_-"/>
    <numFmt numFmtId="208" formatCode="_(* #,##0.00_);_(* \(#,##0.00\);_(* \-??_);_(@_)"/>
    <numFmt numFmtId="209" formatCode="_-* #,##0.0000_-;\-* #,##0.0000_-;_-* \-??_-;_-@_-"/>
    <numFmt numFmtId="210" formatCode="_(* #,##0_);_(* \(#,##0\);_(* \-_);_(@_)"/>
    <numFmt numFmtId="211" formatCode="_-* #,##0.0\ _£_-;\-* #,##0.0\ _£_-;_-* &quot;-&quot;??\ _£_-;_-@_-"/>
    <numFmt numFmtId="212" formatCode="_-* #,##0\ _£_-;\-* #,##0\ _£_-;_-* &quot;-&quot;??\ _£_-;_-@_-"/>
    <numFmt numFmtId="213" formatCode="_(* #,##0.0_);_(* \(#,##0.0\);_(* \-??_);_(@_)"/>
    <numFmt numFmtId="214" formatCode="#,##0.0"/>
    <numFmt numFmtId="215" formatCode="_(* #,##0_);_(* \(#,##0\);_(* &quot;-&quot;??_);_(@_)"/>
    <numFmt numFmtId="216" formatCode="#,##0;[Red]\(#,##0\)"/>
    <numFmt numFmtId="217" formatCode="#,##0.0;[Red]\(#,##0.0\)"/>
    <numFmt numFmtId="218" formatCode="#,##0.00;[Red]\(#,##0.00\)"/>
    <numFmt numFmtId="219" formatCode="#,##0.000;[Red]\(#,##0.000\)"/>
    <numFmt numFmtId="220" formatCode="#,##0.00;[Red]\(#,##0\)"/>
    <numFmt numFmtId="221" formatCode="#,##0.0;[Red]\(#,##0\)"/>
    <numFmt numFmtId="222" formatCode="#,##0.0_);[Red]\(#,##0.0\)"/>
    <numFmt numFmtId="223" formatCode="0.0%"/>
    <numFmt numFmtId="224" formatCode="_(* #,##0.0_);_(* \(#,##0.0\);_(* &quot;-&quot;_);_(@_)"/>
    <numFmt numFmtId="225" formatCode="_(* #,##0.00_);_(* \(#,##0.00\);_(* &quot;-&quot;_);_(@_)"/>
  </numFmts>
  <fonts count="2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04" fontId="6" fillId="0" borderId="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216" fontId="6" fillId="0" borderId="12" xfId="0" applyNumberFormat="1" applyFont="1" applyFill="1" applyBorder="1" applyAlignment="1">
      <alignment/>
    </xf>
    <xf numFmtId="216" fontId="6" fillId="0" borderId="1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16" fontId="6" fillId="0" borderId="0" xfId="42" applyNumberFormat="1" applyFont="1" applyFill="1" applyBorder="1" applyAlignment="1">
      <alignment horizontal="right"/>
    </xf>
    <xf numFmtId="216" fontId="6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6" fontId="6" fillId="0" borderId="13" xfId="0" applyNumberFormat="1" applyFont="1" applyFill="1" applyBorder="1" applyAlignment="1">
      <alignment/>
    </xf>
    <xf numFmtId="210" fontId="6" fillId="0" borderId="0" xfId="0" applyNumberFormat="1" applyFont="1" applyFill="1" applyBorder="1" applyAlignment="1" quotePrefix="1">
      <alignment horizontal="right"/>
    </xf>
    <xf numFmtId="216" fontId="6" fillId="0" borderId="14" xfId="0" applyNumberFormat="1" applyFont="1" applyFill="1" applyBorder="1" applyAlignment="1">
      <alignment/>
    </xf>
    <xf numFmtId="216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16" fontId="6" fillId="0" borderId="14" xfId="42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203" fontId="6" fillId="0" borderId="0" xfId="42" applyFont="1" applyFill="1" applyBorder="1" applyAlignment="1">
      <alignment horizontal="right"/>
    </xf>
    <xf numFmtId="216" fontId="6" fillId="0" borderId="13" xfId="42" applyNumberFormat="1" applyFont="1" applyFill="1" applyBorder="1" applyAlignment="1">
      <alignment/>
    </xf>
    <xf numFmtId="225" fontId="6" fillId="0" borderId="0" xfId="42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4" fontId="6" fillId="0" borderId="16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9" fontId="6" fillId="0" borderId="19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216" fontId="6" fillId="0" borderId="13" xfId="42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/>
    </xf>
    <xf numFmtId="216" fontId="6" fillId="0" borderId="14" xfId="0" applyNumberFormat="1" applyFont="1" applyFill="1" applyBorder="1" applyAlignment="1">
      <alignment/>
    </xf>
    <xf numFmtId="216" fontId="6" fillId="24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1" xfId="0" applyNumberFormat="1" applyFont="1" applyFill="1" applyBorder="1" applyAlignment="1">
      <alignment horizontal="center"/>
    </xf>
    <xf numFmtId="204" fontId="6" fillId="0" borderId="22" xfId="0" applyNumberFormat="1" applyFont="1" applyFill="1" applyBorder="1" applyAlignment="1" quotePrefix="1">
      <alignment horizontal="center"/>
    </xf>
    <xf numFmtId="204" fontId="6" fillId="0" borderId="2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180975</xdr:rowOff>
    </xdr:from>
    <xdr:to>
      <xdr:col>6</xdr:col>
      <xdr:colOff>838200</xdr:colOff>
      <xdr:row>6</xdr:row>
      <xdr:rowOff>180975</xdr:rowOff>
    </xdr:to>
    <xdr:sp>
      <xdr:nvSpPr>
        <xdr:cNvPr id="2" name="Line 18"/>
        <xdr:cNvSpPr>
          <a:spLocks/>
        </xdr:cNvSpPr>
      </xdr:nvSpPr>
      <xdr:spPr>
        <a:xfrm>
          <a:off x="8648700" y="1371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9525</xdr:rowOff>
    </xdr:from>
    <xdr:to>
      <xdr:col>3</xdr:col>
      <xdr:colOff>609600</xdr:colOff>
      <xdr:row>7</xdr:row>
      <xdr:rowOff>9525</xdr:rowOff>
    </xdr:to>
    <xdr:sp>
      <xdr:nvSpPr>
        <xdr:cNvPr id="3" name="Line 19"/>
        <xdr:cNvSpPr>
          <a:spLocks/>
        </xdr:cNvSpPr>
      </xdr:nvSpPr>
      <xdr:spPr>
        <a:xfrm flipH="1">
          <a:off x="4867275" y="1390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I42"/>
  <sheetViews>
    <sheetView showGridLines="0" tabSelected="1" zoomScale="80" zoomScaleNormal="80" zoomScalePageLayoutView="0" workbookViewId="0" topLeftCell="A14">
      <selection activeCell="H20" sqref="H20"/>
    </sheetView>
  </sheetViews>
  <sheetFormatPr defaultColWidth="10.8515625" defaultRowHeight="12.75"/>
  <cols>
    <col min="1" max="1" width="4.8515625" style="12" customWidth="1"/>
    <col min="2" max="2" width="42.140625" style="12" customWidth="1"/>
    <col min="3" max="4" width="14.00390625" style="12" customWidth="1"/>
    <col min="5" max="5" width="5.8515625" style="12" customWidth="1"/>
    <col min="6" max="6" width="15.140625" style="12" customWidth="1"/>
    <col min="7" max="7" width="15.7109375" style="12" customWidth="1"/>
    <col min="8" max="8" width="10.421875" style="12" customWidth="1"/>
    <col min="9" max="9" width="15.57421875" style="12" customWidth="1"/>
    <col min="10" max="10" width="14.00390625" style="12" customWidth="1"/>
    <col min="11" max="11" width="15.140625" style="12" customWidth="1"/>
    <col min="12" max="12" width="14.00390625" style="12" customWidth="1"/>
    <col min="13" max="16384" width="10.8515625" style="12" customWidth="1"/>
  </cols>
  <sheetData>
    <row r="1" spans="2:7" s="25" customFormat="1" ht="15.75">
      <c r="B1" s="26" t="s">
        <v>48</v>
      </c>
      <c r="C1" s="26"/>
      <c r="D1" s="26"/>
      <c r="E1" s="26"/>
      <c r="F1" s="26"/>
      <c r="G1" s="26"/>
    </row>
    <row r="2" spans="2:7" s="25" customFormat="1" ht="15.75">
      <c r="B2" s="26" t="s">
        <v>0</v>
      </c>
      <c r="C2" s="26"/>
      <c r="D2" s="26"/>
      <c r="E2" s="26"/>
      <c r="F2" s="26"/>
      <c r="G2" s="26"/>
    </row>
    <row r="3" spans="2:7" s="25" customFormat="1" ht="15.75">
      <c r="B3" s="26"/>
      <c r="C3" s="26"/>
      <c r="D3" s="26"/>
      <c r="E3" s="26"/>
      <c r="F3" s="26"/>
      <c r="G3" s="26"/>
    </row>
    <row r="4" spans="2:7" s="25" customFormat="1" ht="15.75">
      <c r="B4" s="2" t="s">
        <v>93</v>
      </c>
      <c r="C4" s="26"/>
      <c r="D4" s="26"/>
      <c r="E4" s="26"/>
      <c r="F4" s="26"/>
      <c r="G4" s="26"/>
    </row>
    <row r="5" spans="2:7" s="25" customFormat="1" ht="15.75">
      <c r="B5" s="2" t="s">
        <v>94</v>
      </c>
      <c r="C5" s="26"/>
      <c r="D5" s="26"/>
      <c r="E5" s="26"/>
      <c r="F5" s="26"/>
      <c r="G5" s="26"/>
    </row>
    <row r="6" spans="2:7" s="4" customFormat="1" ht="15">
      <c r="B6" s="3"/>
      <c r="C6" s="3"/>
      <c r="D6" s="3"/>
      <c r="E6" s="3"/>
      <c r="F6" s="3"/>
      <c r="G6" s="3"/>
    </row>
    <row r="7" spans="2:7" s="4" customFormat="1" ht="15">
      <c r="B7" s="3"/>
      <c r="C7" s="73" t="s">
        <v>1</v>
      </c>
      <c r="D7" s="73"/>
      <c r="E7" s="5"/>
      <c r="F7" s="73" t="s">
        <v>2</v>
      </c>
      <c r="G7" s="73"/>
    </row>
    <row r="8" spans="2:7" s="4" customFormat="1" ht="15">
      <c r="B8" s="3"/>
      <c r="C8" s="74" t="s">
        <v>95</v>
      </c>
      <c r="D8" s="75"/>
      <c r="E8" s="6"/>
      <c r="F8" s="74" t="s">
        <v>95</v>
      </c>
      <c r="G8" s="75"/>
    </row>
    <row r="9" spans="2:7" s="4" customFormat="1" ht="15">
      <c r="B9" s="3"/>
      <c r="C9" s="7">
        <v>2008</v>
      </c>
      <c r="D9" s="8">
        <v>2007</v>
      </c>
      <c r="E9" s="5"/>
      <c r="F9" s="7">
        <v>2008</v>
      </c>
      <c r="G9" s="8">
        <v>2007</v>
      </c>
    </row>
    <row r="10" spans="2:7" s="4" customFormat="1" ht="15">
      <c r="B10" s="3"/>
      <c r="C10" s="9" t="s">
        <v>3</v>
      </c>
      <c r="D10" s="9" t="s">
        <v>3</v>
      </c>
      <c r="E10" s="9"/>
      <c r="F10" s="9" t="s">
        <v>3</v>
      </c>
      <c r="G10" s="9" t="s">
        <v>3</v>
      </c>
    </row>
    <row r="11" spans="2:9" s="4" customFormat="1" ht="15">
      <c r="B11" s="3"/>
      <c r="C11" s="5"/>
      <c r="D11" s="5"/>
      <c r="E11" s="5"/>
      <c r="F11" s="5"/>
      <c r="G11" s="5"/>
      <c r="I11" s="10"/>
    </row>
    <row r="12" spans="2:9" s="4" customFormat="1" ht="15">
      <c r="B12" s="3" t="s">
        <v>4</v>
      </c>
      <c r="C12" s="21">
        <f>F12-141967</f>
        <v>43394</v>
      </c>
      <c r="D12" s="21">
        <v>44453</v>
      </c>
      <c r="E12" s="21"/>
      <c r="F12" s="21">
        <v>185361</v>
      </c>
      <c r="G12" s="21">
        <v>159681</v>
      </c>
      <c r="I12" s="21"/>
    </row>
    <row r="13" spans="2:9" s="4" customFormat="1" ht="15">
      <c r="B13" s="3"/>
      <c r="C13" s="21"/>
      <c r="D13" s="21"/>
      <c r="E13" s="21"/>
      <c r="F13" s="21"/>
      <c r="G13" s="21"/>
      <c r="I13" s="21"/>
    </row>
    <row r="14" spans="2:9" s="4" customFormat="1" ht="15">
      <c r="B14" s="3" t="s">
        <v>23</v>
      </c>
      <c r="C14" s="21">
        <f>F14-134342</f>
        <v>42148</v>
      </c>
      <c r="D14" s="21">
        <v>43146</v>
      </c>
      <c r="E14" s="21"/>
      <c r="F14" s="21">
        <v>176490</v>
      </c>
      <c r="G14" s="21">
        <v>154240</v>
      </c>
      <c r="I14" s="21"/>
    </row>
    <row r="15" spans="2:9" s="4" customFormat="1" ht="15">
      <c r="B15" s="3" t="s">
        <v>24</v>
      </c>
      <c r="C15" s="21">
        <f>F15-785</f>
        <v>542</v>
      </c>
      <c r="D15" s="21">
        <v>478</v>
      </c>
      <c r="E15" s="21"/>
      <c r="F15" s="21">
        <v>1327</v>
      </c>
      <c r="G15" s="21">
        <v>810</v>
      </c>
      <c r="I15" s="21"/>
    </row>
    <row r="16" spans="2:9" s="4" customFormat="1" ht="15">
      <c r="B16" s="3"/>
      <c r="C16" s="70"/>
      <c r="D16" s="22"/>
      <c r="E16" s="21"/>
      <c r="F16" s="70"/>
      <c r="G16" s="70"/>
      <c r="I16" s="21"/>
    </row>
    <row r="17" spans="2:9" s="4" customFormat="1" ht="15">
      <c r="B17" s="3" t="s">
        <v>72</v>
      </c>
      <c r="C17" s="21">
        <f>C12-C14+C15</f>
        <v>1788</v>
      </c>
      <c r="D17" s="21">
        <f>D12-D14+D15</f>
        <v>1785</v>
      </c>
      <c r="E17" s="21"/>
      <c r="F17" s="21">
        <f>F12-F14+F15</f>
        <v>10198</v>
      </c>
      <c r="G17" s="21">
        <f>G12-G14+G15</f>
        <v>6251</v>
      </c>
      <c r="I17" s="21"/>
    </row>
    <row r="18" spans="2:9" s="4" customFormat="1" ht="15">
      <c r="B18" s="3" t="s">
        <v>25</v>
      </c>
      <c r="C18" s="21">
        <f>F18-1467+55</f>
        <v>301</v>
      </c>
      <c r="D18" s="21">
        <v>308</v>
      </c>
      <c r="E18" s="21"/>
      <c r="F18" s="21">
        <v>1713</v>
      </c>
      <c r="G18" s="21">
        <v>1748</v>
      </c>
      <c r="I18" s="21"/>
    </row>
    <row r="19" spans="2:9" s="4" customFormat="1" ht="15">
      <c r="B19" s="3" t="s">
        <v>27</v>
      </c>
      <c r="C19" s="71">
        <f>F19-110+55</f>
        <v>31</v>
      </c>
      <c r="D19" s="21">
        <v>0</v>
      </c>
      <c r="E19" s="21"/>
      <c r="F19" s="21">
        <v>86</v>
      </c>
      <c r="G19" s="21">
        <v>34</v>
      </c>
      <c r="I19" s="21"/>
    </row>
    <row r="20" spans="2:9" s="4" customFormat="1" ht="15">
      <c r="B20" s="3"/>
      <c r="C20" s="70"/>
      <c r="D20" s="22"/>
      <c r="E20" s="21"/>
      <c r="F20" s="70"/>
      <c r="G20" s="70"/>
      <c r="I20" s="21"/>
    </row>
    <row r="21" spans="2:9" s="4" customFormat="1" ht="15">
      <c r="B21" s="3" t="s">
        <v>73</v>
      </c>
      <c r="C21" s="21">
        <f>C17-C18+C19</f>
        <v>1518</v>
      </c>
      <c r="D21" s="21">
        <f>D17-D18+D19</f>
        <v>1477</v>
      </c>
      <c r="E21" s="21"/>
      <c r="F21" s="21">
        <f>F17-F18+F19</f>
        <v>8571</v>
      </c>
      <c r="G21" s="21">
        <f>G17-G18+G19</f>
        <v>4537</v>
      </c>
      <c r="I21" s="21"/>
    </row>
    <row r="22" spans="2:9" s="4" customFormat="1" ht="15">
      <c r="B22" s="3" t="s">
        <v>26</v>
      </c>
      <c r="C22" s="21">
        <f>F22-1384</f>
        <v>-450</v>
      </c>
      <c r="D22" s="21">
        <v>67</v>
      </c>
      <c r="E22" s="21"/>
      <c r="F22" s="21">
        <v>934</v>
      </c>
      <c r="G22" s="21">
        <v>341</v>
      </c>
      <c r="I22" s="21"/>
    </row>
    <row r="23" spans="2:9" s="4" customFormat="1" ht="15">
      <c r="B23" s="3"/>
      <c r="C23" s="21"/>
      <c r="D23" s="21"/>
      <c r="E23" s="21"/>
      <c r="F23" s="21"/>
      <c r="G23" s="21"/>
      <c r="I23" s="21"/>
    </row>
    <row r="24" spans="2:9" s="4" customFormat="1" ht="15.75" thickBot="1">
      <c r="B24" s="3" t="s">
        <v>74</v>
      </c>
      <c r="C24" s="23">
        <f>C21-C22</f>
        <v>1968</v>
      </c>
      <c r="D24" s="23">
        <f>SUM(D21-D22)</f>
        <v>1410</v>
      </c>
      <c r="E24" s="21"/>
      <c r="F24" s="23">
        <f>F21-F22</f>
        <v>7637</v>
      </c>
      <c r="G24" s="23">
        <f>G21-G22</f>
        <v>4196</v>
      </c>
      <c r="I24" s="21"/>
    </row>
    <row r="25" spans="2:9" s="4" customFormat="1" ht="15.75" thickTop="1">
      <c r="B25" s="3"/>
      <c r="C25" s="21"/>
      <c r="D25" s="21"/>
      <c r="E25" s="21"/>
      <c r="F25" s="21"/>
      <c r="G25" s="21"/>
      <c r="I25" s="21"/>
    </row>
    <row r="26" spans="2:9" s="4" customFormat="1" ht="15">
      <c r="B26" s="3"/>
      <c r="C26" s="21"/>
      <c r="D26" s="21"/>
      <c r="E26" s="21"/>
      <c r="F26" s="21"/>
      <c r="G26" s="21"/>
      <c r="I26" s="21"/>
    </row>
    <row r="27" spans="2:9" s="4" customFormat="1" ht="15">
      <c r="B27" s="3" t="s">
        <v>28</v>
      </c>
      <c r="C27" s="21"/>
      <c r="D27" s="21"/>
      <c r="E27" s="21"/>
      <c r="F27" s="21"/>
      <c r="G27" s="21"/>
      <c r="I27" s="21"/>
    </row>
    <row r="28" spans="2:9" s="4" customFormat="1" ht="15">
      <c r="B28" s="3" t="s">
        <v>85</v>
      </c>
      <c r="C28" s="21">
        <f>F28-5670</f>
        <v>1990</v>
      </c>
      <c r="D28" s="21">
        <v>1418</v>
      </c>
      <c r="E28" s="21"/>
      <c r="F28" s="21">
        <v>7660</v>
      </c>
      <c r="G28" s="21">
        <v>4240</v>
      </c>
      <c r="I28" s="21"/>
    </row>
    <row r="29" spans="2:9" s="4" customFormat="1" ht="15">
      <c r="B29" s="3" t="s">
        <v>29</v>
      </c>
      <c r="C29" s="21">
        <f>F29+1</f>
        <v>-22</v>
      </c>
      <c r="D29" s="21">
        <v>-8</v>
      </c>
      <c r="E29" s="21"/>
      <c r="F29" s="21">
        <v>-23</v>
      </c>
      <c r="G29" s="21">
        <v>-44</v>
      </c>
      <c r="I29" s="21"/>
    </row>
    <row r="30" spans="2:9" s="4" customFormat="1" ht="15.75" thickBot="1">
      <c r="B30" s="3" t="s">
        <v>66</v>
      </c>
      <c r="C30" s="23">
        <f>+C28+C29</f>
        <v>1968</v>
      </c>
      <c r="D30" s="23">
        <f>+D28+D29</f>
        <v>1410</v>
      </c>
      <c r="E30" s="21"/>
      <c r="F30" s="23">
        <f>+F28+F29</f>
        <v>7637</v>
      </c>
      <c r="G30" s="23">
        <f>+G28+G29</f>
        <v>4196</v>
      </c>
      <c r="I30" s="21"/>
    </row>
    <row r="31" spans="2:7" s="4" customFormat="1" ht="15.75" thickTop="1">
      <c r="B31" s="3"/>
      <c r="C31" s="21"/>
      <c r="D31" s="21"/>
      <c r="E31" s="21"/>
      <c r="F31" s="21"/>
      <c r="G31" s="21"/>
    </row>
    <row r="32" spans="2:7" s="4" customFormat="1" ht="15">
      <c r="B32" s="3"/>
      <c r="C32" s="21"/>
      <c r="D32" s="21"/>
      <c r="E32" s="21"/>
      <c r="F32" s="21"/>
      <c r="G32" s="21"/>
    </row>
    <row r="33" spans="3:7" s="4" customFormat="1" ht="15">
      <c r="C33" s="21"/>
      <c r="D33" s="21"/>
      <c r="E33" s="21"/>
      <c r="F33" s="21"/>
      <c r="G33" s="21"/>
    </row>
    <row r="34" spans="3:7" s="4" customFormat="1" ht="15">
      <c r="C34" s="21"/>
      <c r="D34" s="21"/>
      <c r="E34" s="21"/>
      <c r="F34" s="21"/>
      <c r="G34" s="21"/>
    </row>
    <row r="35" spans="2:7" s="4" customFormat="1" ht="15">
      <c r="B35" s="3" t="s">
        <v>30</v>
      </c>
      <c r="C35" s="21"/>
      <c r="D35" s="21"/>
      <c r="E35" s="21"/>
      <c r="F35" s="21"/>
      <c r="G35" s="21"/>
    </row>
    <row r="36" spans="2:7" s="4" customFormat="1" ht="15">
      <c r="B36" s="3" t="s">
        <v>86</v>
      </c>
      <c r="C36" s="47">
        <f>C28/40059*100</f>
        <v>4.96767268279288</v>
      </c>
      <c r="D36" s="49">
        <f>D28/40059*100</f>
        <v>3.539778826231309</v>
      </c>
      <c r="E36" s="47"/>
      <c r="F36" s="47">
        <f>F28/40059*100</f>
        <v>19.121795351856015</v>
      </c>
      <c r="G36" s="49">
        <f>G28/40059*100</f>
        <v>10.584388027659204</v>
      </c>
    </row>
    <row r="37" spans="2:7" s="4" customFormat="1" ht="15">
      <c r="B37" s="3"/>
      <c r="C37" s="11"/>
      <c r="D37" s="11"/>
      <c r="E37" s="11"/>
      <c r="F37" s="11"/>
      <c r="G37" s="11"/>
    </row>
    <row r="38" spans="2:9" s="4" customFormat="1" ht="15">
      <c r="B38" s="3"/>
      <c r="C38" s="11"/>
      <c r="D38" s="11"/>
      <c r="E38" s="11"/>
      <c r="F38" s="11"/>
      <c r="G38" s="11"/>
      <c r="H38" s="3"/>
      <c r="I38" s="3"/>
    </row>
    <row r="39" spans="2:9" s="4" customFormat="1" ht="15">
      <c r="B39" s="3"/>
      <c r="C39" s="3"/>
      <c r="D39" s="3"/>
      <c r="E39" s="3"/>
      <c r="F39" s="3"/>
      <c r="G39" s="3"/>
      <c r="H39" s="3"/>
      <c r="I39" s="3"/>
    </row>
    <row r="40" spans="2:9" s="4" customFormat="1" ht="15">
      <c r="B40" s="3"/>
      <c r="C40" s="3"/>
      <c r="D40" s="3"/>
      <c r="E40" s="3"/>
      <c r="F40" s="3"/>
      <c r="G40" s="3"/>
      <c r="H40" s="3"/>
      <c r="I40" s="3"/>
    </row>
    <row r="41" spans="2:7" s="4" customFormat="1" ht="15">
      <c r="B41" s="3" t="s">
        <v>61</v>
      </c>
      <c r="C41" s="3"/>
      <c r="D41" s="3"/>
      <c r="E41" s="3"/>
      <c r="F41" s="3"/>
      <c r="G41" s="3"/>
    </row>
    <row r="42" spans="2:7" s="4" customFormat="1" ht="15">
      <c r="B42" s="3" t="s">
        <v>78</v>
      </c>
      <c r="C42" s="3"/>
      <c r="D42" s="3"/>
      <c r="E42" s="3"/>
      <c r="F42" s="3"/>
      <c r="G42" s="3"/>
    </row>
  </sheetData>
  <sheetProtection/>
  <mergeCells count="4">
    <mergeCell ref="C7:D7"/>
    <mergeCell ref="F7:G7"/>
    <mergeCell ref="C8:D8"/>
    <mergeCell ref="F8:G8"/>
  </mergeCells>
  <printOptions/>
  <pageMargins left="0.39375" right="0.39375" top="0.9840277777777778" bottom="0.9840277777777778" header="0.5" footer="0.5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S70"/>
  <sheetViews>
    <sheetView zoomScale="80" zoomScaleNormal="80" zoomScaleSheetLayoutView="100" zoomScalePageLayoutView="0" workbookViewId="0" topLeftCell="A32">
      <selection activeCell="C29" sqref="C29"/>
    </sheetView>
  </sheetViews>
  <sheetFormatPr defaultColWidth="10.8515625" defaultRowHeight="12.75"/>
  <cols>
    <col min="1" max="1" width="4.8515625" style="51" customWidth="1"/>
    <col min="2" max="2" width="3.8515625" style="51" customWidth="1"/>
    <col min="3" max="3" width="49.7109375" style="51" customWidth="1"/>
    <col min="4" max="4" width="20.7109375" style="66" customWidth="1"/>
    <col min="5" max="5" width="1.28515625" style="51" customWidth="1"/>
    <col min="6" max="6" width="20.7109375" style="66" customWidth="1"/>
    <col min="7" max="7" width="13.00390625" style="51" customWidth="1"/>
    <col min="8" max="16384" width="10.8515625" style="51" customWidth="1"/>
  </cols>
  <sheetData>
    <row r="1" spans="1:253" s="50" customFormat="1" ht="15.75">
      <c r="A1" s="2"/>
      <c r="B1" s="2" t="s">
        <v>48</v>
      </c>
      <c r="C1" s="2"/>
      <c r="D1" s="27"/>
      <c r="E1" s="2"/>
      <c r="F1" s="27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</row>
    <row r="2" spans="1:253" s="50" customFormat="1" ht="15.75">
      <c r="A2" s="2"/>
      <c r="B2" s="2" t="s">
        <v>0</v>
      </c>
      <c r="C2" s="2"/>
      <c r="D2" s="27"/>
      <c r="E2" s="2"/>
      <c r="F2" s="2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s="50" customFormat="1" ht="15.75">
      <c r="A3" s="2"/>
      <c r="B3" s="2"/>
      <c r="C3" s="2"/>
      <c r="D3" s="27"/>
      <c r="E3" s="2"/>
      <c r="F3" s="27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 s="50" customFormat="1" ht="15.75">
      <c r="A4" s="2"/>
      <c r="B4" s="2" t="s">
        <v>97</v>
      </c>
      <c r="C4" s="2"/>
      <c r="D4" s="27"/>
      <c r="E4" s="2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50" customFormat="1" ht="15.75">
      <c r="A5" s="2"/>
      <c r="B5" s="2" t="s">
        <v>98</v>
      </c>
      <c r="C5" s="2"/>
      <c r="D5" s="27"/>
      <c r="E5" s="2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50" customFormat="1" ht="15.75">
      <c r="A6" s="2"/>
      <c r="B6" s="2"/>
      <c r="C6" s="2"/>
      <c r="D6" s="27"/>
      <c r="E6" s="2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ht="15">
      <c r="A7" s="1"/>
      <c r="C7" s="3"/>
      <c r="D7" s="52" t="s">
        <v>5</v>
      </c>
      <c r="E7" s="3"/>
      <c r="F7" s="52" t="s">
        <v>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</row>
    <row r="8" spans="1:253" ht="15">
      <c r="A8" s="1"/>
      <c r="B8" s="3"/>
      <c r="C8" s="3"/>
      <c r="D8" s="54" t="s">
        <v>96</v>
      </c>
      <c r="E8" s="3"/>
      <c r="F8" s="54" t="s">
        <v>76</v>
      </c>
      <c r="G8" s="5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</row>
    <row r="9" spans="1:253" ht="15">
      <c r="A9" s="1"/>
      <c r="B9" s="3"/>
      <c r="C9" s="3"/>
      <c r="D9" s="56" t="s">
        <v>3</v>
      </c>
      <c r="E9" s="3"/>
      <c r="F9" s="56" t="s">
        <v>3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253" ht="15">
      <c r="A10" s="1"/>
      <c r="B10" s="3"/>
      <c r="C10" s="3"/>
      <c r="D10" s="57"/>
      <c r="E10" s="3"/>
      <c r="F10" s="57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</row>
    <row r="11" spans="1:253" ht="15">
      <c r="A11" s="1"/>
      <c r="B11" s="3" t="s">
        <v>32</v>
      </c>
      <c r="C11" s="3"/>
      <c r="D11" s="57"/>
      <c r="E11" s="3"/>
      <c r="F11" s="57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ht="15">
      <c r="A12" s="1"/>
      <c r="B12" s="3"/>
      <c r="C12" s="3"/>
      <c r="D12" s="57"/>
      <c r="E12" s="3"/>
      <c r="F12" s="57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ht="15">
      <c r="A13" s="1"/>
      <c r="B13" s="3" t="s">
        <v>33</v>
      </c>
      <c r="C13" s="3"/>
      <c r="D13" s="57"/>
      <c r="E13" s="3"/>
      <c r="F13" s="57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ht="15">
      <c r="A14" s="1"/>
      <c r="B14" s="3" t="s">
        <v>7</v>
      </c>
      <c r="C14" s="3"/>
      <c r="D14" s="57">
        <v>18844</v>
      </c>
      <c r="E14" s="3"/>
      <c r="F14" s="57">
        <v>18957</v>
      </c>
      <c r="G14" s="57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ht="15">
      <c r="A15" s="1"/>
      <c r="B15" s="3" t="s">
        <v>31</v>
      </c>
      <c r="C15" s="3"/>
      <c r="D15" s="57">
        <v>0</v>
      </c>
      <c r="E15" s="3"/>
      <c r="F15" s="57">
        <v>1600</v>
      </c>
      <c r="G15" s="57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ht="15">
      <c r="A16" s="1"/>
      <c r="B16" s="58" t="s">
        <v>67</v>
      </c>
      <c r="C16" s="3"/>
      <c r="D16" s="57">
        <v>6574</v>
      </c>
      <c r="E16" s="3"/>
      <c r="F16" s="57">
        <v>4531</v>
      </c>
      <c r="G16" s="57"/>
      <c r="H16" s="67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ht="15">
      <c r="A17" s="1"/>
      <c r="B17" s="3" t="s">
        <v>68</v>
      </c>
      <c r="C17" s="3"/>
      <c r="D17" s="57">
        <f>1954+174</f>
        <v>2128</v>
      </c>
      <c r="E17" s="3"/>
      <c r="F17" s="57">
        <v>2251</v>
      </c>
      <c r="G17" s="57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3" ht="15">
      <c r="A18" s="1"/>
      <c r="B18" s="3" t="s">
        <v>69</v>
      </c>
      <c r="C18" s="3"/>
      <c r="D18" s="57">
        <v>25</v>
      </c>
      <c r="E18" s="3"/>
      <c r="F18" s="57">
        <v>97</v>
      </c>
      <c r="G18" s="57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ht="15">
      <c r="A19" s="1"/>
      <c r="B19" s="3" t="s">
        <v>21</v>
      </c>
      <c r="C19" s="3"/>
      <c r="D19" s="57">
        <v>1661</v>
      </c>
      <c r="E19" s="3"/>
      <c r="F19" s="57">
        <v>845</v>
      </c>
      <c r="G19" s="57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ht="15">
      <c r="A20" s="1"/>
      <c r="B20" s="3"/>
      <c r="C20" s="3"/>
      <c r="D20" s="59">
        <f>SUM(D14:D19)</f>
        <v>29232</v>
      </c>
      <c r="E20" s="3"/>
      <c r="F20" s="59">
        <f>SUM(F14:F19)</f>
        <v>28281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ht="15">
      <c r="A21" s="1"/>
      <c r="B21" s="3"/>
      <c r="C21" s="3"/>
      <c r="D21" s="57"/>
      <c r="E21" s="3"/>
      <c r="F21" s="57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253" ht="15">
      <c r="A22" s="1"/>
      <c r="B22" s="3" t="s">
        <v>8</v>
      </c>
      <c r="C22" s="3"/>
      <c r="D22" s="57"/>
      <c r="E22" s="3"/>
      <c r="F22" s="57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</row>
    <row r="23" spans="1:253" ht="15">
      <c r="A23" s="1"/>
      <c r="B23" s="3" t="s">
        <v>107</v>
      </c>
      <c r="C23" s="3"/>
      <c r="D23" s="57">
        <v>2180</v>
      </c>
      <c r="E23" s="3"/>
      <c r="F23" s="57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ht="15">
      <c r="A24" s="1"/>
      <c r="B24" s="3" t="s">
        <v>9</v>
      </c>
      <c r="C24" s="12"/>
      <c r="D24" s="57">
        <v>40471</v>
      </c>
      <c r="E24" s="12"/>
      <c r="F24" s="57">
        <v>31691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ht="15">
      <c r="A25" s="1"/>
      <c r="B25" s="3" t="s">
        <v>10</v>
      </c>
      <c r="C25" s="12"/>
      <c r="D25" s="57">
        <v>34340</v>
      </c>
      <c r="E25" s="12"/>
      <c r="F25" s="57">
        <v>37184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ht="15">
      <c r="A26" s="1"/>
      <c r="B26" s="3" t="s">
        <v>42</v>
      </c>
      <c r="C26" s="12"/>
      <c r="D26" s="57">
        <v>7328</v>
      </c>
      <c r="E26" s="12"/>
      <c r="F26" s="57">
        <v>8345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ht="15">
      <c r="A27" s="1"/>
      <c r="B27" s="3" t="s">
        <v>22</v>
      </c>
      <c r="C27" s="12"/>
      <c r="D27" s="57">
        <v>1218</v>
      </c>
      <c r="E27" s="12"/>
      <c r="F27" s="57">
        <v>1947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ht="15">
      <c r="A28" s="1"/>
      <c r="B28" s="3" t="s">
        <v>11</v>
      </c>
      <c r="C28" s="12"/>
      <c r="D28" s="57">
        <v>12119</v>
      </c>
      <c r="E28" s="12"/>
      <c r="F28" s="57">
        <v>9749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ht="15">
      <c r="A29" s="1"/>
      <c r="B29" s="3"/>
      <c r="C29" s="3"/>
      <c r="D29" s="59">
        <f>SUM(D23:D28)</f>
        <v>97656</v>
      </c>
      <c r="E29" s="3"/>
      <c r="F29" s="59">
        <f>SUM(F24:F28)</f>
        <v>88916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</row>
    <row r="30" spans="1:253" ht="15.75" thickBot="1">
      <c r="A30" s="1"/>
      <c r="B30" s="3" t="s">
        <v>34</v>
      </c>
      <c r="C30" s="3"/>
      <c r="D30" s="60">
        <f>+D20+D29</f>
        <v>126888</v>
      </c>
      <c r="E30" s="3"/>
      <c r="F30" s="60">
        <f>+F20+F29</f>
        <v>117197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ht="15">
      <c r="A31" s="1"/>
      <c r="B31" s="3"/>
      <c r="C31" s="3"/>
      <c r="D31" s="57"/>
      <c r="E31" s="3"/>
      <c r="F31" s="57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ht="15">
      <c r="A32" s="1"/>
      <c r="B32" s="3"/>
      <c r="C32" s="3"/>
      <c r="D32" s="57"/>
      <c r="E32" s="3"/>
      <c r="F32" s="57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ht="15">
      <c r="A33" s="1"/>
      <c r="B33" s="3" t="s">
        <v>35</v>
      </c>
      <c r="C33" s="3"/>
      <c r="D33" s="57"/>
      <c r="E33" s="3"/>
      <c r="F33" s="57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ht="15">
      <c r="A34" s="1"/>
      <c r="B34" s="3"/>
      <c r="C34" s="3"/>
      <c r="D34" s="57"/>
      <c r="E34" s="3"/>
      <c r="F34" s="57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</row>
    <row r="35" spans="1:253" ht="15">
      <c r="A35" s="1"/>
      <c r="B35" s="3" t="s">
        <v>88</v>
      </c>
      <c r="C35" s="3"/>
      <c r="D35" s="57"/>
      <c r="E35" s="3"/>
      <c r="F35" s="57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</row>
    <row r="36" spans="1:253" ht="15">
      <c r="A36" s="1"/>
      <c r="B36" s="3" t="s">
        <v>14</v>
      </c>
      <c r="C36" s="3"/>
      <c r="D36" s="57">
        <v>40059</v>
      </c>
      <c r="E36" s="3"/>
      <c r="F36" s="57">
        <v>40059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</row>
    <row r="37" spans="1:253" ht="15">
      <c r="A37" s="1"/>
      <c r="B37" s="3" t="s">
        <v>36</v>
      </c>
      <c r="C37" s="3"/>
      <c r="D37" s="21">
        <v>-56</v>
      </c>
      <c r="E37" s="3"/>
      <c r="F37" s="21">
        <v>-341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</row>
    <row r="38" spans="1:253" ht="15">
      <c r="A38" s="1"/>
      <c r="B38" s="3" t="s">
        <v>43</v>
      </c>
      <c r="C38" s="3"/>
      <c r="D38" s="62">
        <v>27611</v>
      </c>
      <c r="E38" s="3"/>
      <c r="F38" s="62">
        <v>21433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</row>
    <row r="39" spans="1:253" ht="15">
      <c r="A39" s="1"/>
      <c r="B39" s="3"/>
      <c r="C39" s="3"/>
      <c r="D39" s="57">
        <f>SUM(D36:D38)</f>
        <v>67614</v>
      </c>
      <c r="E39" s="3"/>
      <c r="F39" s="57">
        <f>SUM(F36:F38)</f>
        <v>61151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</row>
    <row r="40" spans="1:253" ht="15">
      <c r="A40" s="1"/>
      <c r="B40" s="3" t="s">
        <v>29</v>
      </c>
      <c r="C40" s="3"/>
      <c r="D40" s="57">
        <v>15</v>
      </c>
      <c r="E40" s="3"/>
      <c r="F40" s="57">
        <v>38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</row>
    <row r="41" spans="1:253" ht="15">
      <c r="A41" s="1"/>
      <c r="B41" s="3" t="s">
        <v>37</v>
      </c>
      <c r="C41" s="3"/>
      <c r="D41" s="59">
        <f>+D39+D40</f>
        <v>67629</v>
      </c>
      <c r="E41" s="3"/>
      <c r="F41" s="59">
        <f>+F39+F40</f>
        <v>61189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</row>
    <row r="42" spans="1:253" ht="15">
      <c r="A42" s="1"/>
      <c r="B42" s="3"/>
      <c r="C42" s="3"/>
      <c r="D42" s="57"/>
      <c r="E42" s="3"/>
      <c r="F42" s="57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</row>
    <row r="43" spans="1:253" ht="15">
      <c r="A43" s="1"/>
      <c r="B43" s="3" t="s">
        <v>38</v>
      </c>
      <c r="C43" s="3"/>
      <c r="D43" s="57"/>
      <c r="E43" s="3"/>
      <c r="F43" s="57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</row>
    <row r="44" spans="1:253" ht="15">
      <c r="A44" s="1"/>
      <c r="B44" s="3" t="s">
        <v>44</v>
      </c>
      <c r="C44" s="3"/>
      <c r="D44" s="57">
        <f>3677-91</f>
        <v>3586</v>
      </c>
      <c r="E44" s="3"/>
      <c r="F44" s="57">
        <v>1544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</row>
    <row r="45" spans="1:253" ht="15">
      <c r="A45" s="1"/>
      <c r="B45" s="3" t="s">
        <v>46</v>
      </c>
      <c r="C45" s="3"/>
      <c r="D45" s="57">
        <v>1051</v>
      </c>
      <c r="E45" s="3"/>
      <c r="F45" s="57">
        <v>1698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</row>
    <row r="46" spans="1:253" ht="15">
      <c r="A46" s="1"/>
      <c r="B46" s="3"/>
      <c r="C46" s="3"/>
      <c r="D46" s="59">
        <f>SUM(D44:D45)</f>
        <v>4637</v>
      </c>
      <c r="E46" s="3"/>
      <c r="F46" s="59">
        <f>SUM(F44:F45)</f>
        <v>3242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</row>
    <row r="47" spans="1:253" ht="15">
      <c r="A47" s="1"/>
      <c r="B47" s="3"/>
      <c r="C47" s="3"/>
      <c r="D47" s="57"/>
      <c r="E47" s="3"/>
      <c r="F47" s="57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</row>
    <row r="48" spans="1:253" ht="15">
      <c r="A48" s="1"/>
      <c r="B48" s="3" t="s">
        <v>12</v>
      </c>
      <c r="C48" s="3"/>
      <c r="D48" s="57"/>
      <c r="E48" s="3"/>
      <c r="F48" s="57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</row>
    <row r="49" spans="1:253" ht="15">
      <c r="A49" s="1"/>
      <c r="B49" s="3" t="s">
        <v>13</v>
      </c>
      <c r="C49" s="12"/>
      <c r="D49" s="57">
        <v>15424</v>
      </c>
      <c r="E49" s="12"/>
      <c r="F49" s="57">
        <v>13019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</row>
    <row r="50" spans="1:253" ht="15">
      <c r="A50" s="1"/>
      <c r="B50" s="3" t="s">
        <v>39</v>
      </c>
      <c r="C50" s="12"/>
      <c r="D50" s="57">
        <v>15237</v>
      </c>
      <c r="E50" s="12"/>
      <c r="F50" s="57">
        <f>10492+250</f>
        <v>10742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</row>
    <row r="51" spans="1:253" ht="15">
      <c r="A51" s="1"/>
      <c r="B51" s="3" t="s">
        <v>44</v>
      </c>
      <c r="C51" s="12"/>
      <c r="D51" s="57">
        <f>23040+91</f>
        <v>23131</v>
      </c>
      <c r="E51" s="12"/>
      <c r="F51" s="57">
        <v>28732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</row>
    <row r="52" spans="1:253" ht="15">
      <c r="A52" s="1"/>
      <c r="B52" s="3" t="s">
        <v>45</v>
      </c>
      <c r="C52" s="12"/>
      <c r="D52" s="57">
        <v>830</v>
      </c>
      <c r="E52" s="12"/>
      <c r="F52" s="57">
        <v>273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</row>
    <row r="53" spans="1:253" ht="15">
      <c r="A53" s="1"/>
      <c r="B53" s="3"/>
      <c r="C53" s="3"/>
      <c r="D53" s="59">
        <f>SUM(D49:D52)</f>
        <v>54622</v>
      </c>
      <c r="E53" s="3"/>
      <c r="F53" s="59">
        <f>SUM(F49:F52)</f>
        <v>52766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</row>
    <row r="54" spans="1:253" ht="15">
      <c r="A54" s="1"/>
      <c r="B54" s="3" t="s">
        <v>47</v>
      </c>
      <c r="C54" s="3"/>
      <c r="D54" s="59">
        <f>+D46+D53</f>
        <v>59259</v>
      </c>
      <c r="E54" s="3"/>
      <c r="F54" s="59">
        <f>+F46+F53</f>
        <v>56008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</row>
    <row r="55" spans="1:253" ht="15.75" thickBot="1">
      <c r="A55" s="1"/>
      <c r="B55" s="3" t="s">
        <v>40</v>
      </c>
      <c r="C55" s="3"/>
      <c r="D55" s="61">
        <f>+D41+D54</f>
        <v>126888</v>
      </c>
      <c r="E55" s="3"/>
      <c r="F55" s="61">
        <f>+F41+F54</f>
        <v>117197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</row>
    <row r="56" spans="1:253" ht="15">
      <c r="A56" s="1"/>
      <c r="B56" s="3"/>
      <c r="C56" s="3"/>
      <c r="D56" s="57"/>
      <c r="E56" s="3"/>
      <c r="F56" s="57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</row>
    <row r="57" spans="1:253" ht="15">
      <c r="A57" s="1"/>
      <c r="B57" s="3"/>
      <c r="C57" s="3"/>
      <c r="D57" s="57"/>
      <c r="E57" s="3"/>
      <c r="F57" s="57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</row>
    <row r="58" spans="1:253" ht="15">
      <c r="A58" s="1"/>
      <c r="B58" s="3" t="s">
        <v>41</v>
      </c>
      <c r="C58" s="3"/>
      <c r="D58" s="12"/>
      <c r="E58" s="3"/>
      <c r="F58" s="1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</row>
    <row r="59" spans="1:253" ht="15.75" thickBot="1">
      <c r="A59" s="1"/>
      <c r="B59" s="3" t="s">
        <v>87</v>
      </c>
      <c r="C59" s="3"/>
      <c r="D59" s="64">
        <f>+D41/D36</f>
        <v>1.6882348535909533</v>
      </c>
      <c r="E59" s="3"/>
      <c r="F59" s="64">
        <f>+F41/F36</f>
        <v>1.5274719788312239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</row>
    <row r="60" spans="1:253" ht="15">
      <c r="A60" s="1"/>
      <c r="B60" s="3"/>
      <c r="C60" s="3"/>
      <c r="D60" s="63"/>
      <c r="E60" s="3"/>
      <c r="F60" s="6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</row>
    <row r="61" spans="1:253" ht="15">
      <c r="A61" s="1"/>
      <c r="B61" s="3"/>
      <c r="C61" s="3"/>
      <c r="D61" s="63"/>
      <c r="E61" s="3"/>
      <c r="F61" s="6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</row>
    <row r="62" spans="1:253" ht="15">
      <c r="A62" s="1"/>
      <c r="B62" s="3"/>
      <c r="C62" s="3"/>
      <c r="D62" s="57"/>
      <c r="E62" s="3"/>
      <c r="F62" s="57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</row>
    <row r="63" spans="1:253" ht="15">
      <c r="A63" s="1"/>
      <c r="B63" s="3" t="s">
        <v>62</v>
      </c>
      <c r="C63" s="3"/>
      <c r="D63" s="57"/>
      <c r="E63" s="3"/>
      <c r="F63" s="57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</row>
    <row r="64" spans="1:253" ht="15">
      <c r="A64" s="1"/>
      <c r="B64" s="3" t="s">
        <v>79</v>
      </c>
      <c r="C64" s="3"/>
      <c r="D64" s="57"/>
      <c r="E64" s="3"/>
      <c r="F64" s="57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</row>
    <row r="65" spans="2:6" ht="14.25">
      <c r="B65" s="12"/>
      <c r="C65" s="12"/>
      <c r="D65" s="65"/>
      <c r="E65" s="12"/>
      <c r="F65" s="65"/>
    </row>
    <row r="70" ht="12.75">
      <c r="E70" s="66"/>
    </row>
  </sheetData>
  <sheetProtection/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75" zoomScaleNormal="80" zoomScaleSheetLayoutView="75" zoomScalePageLayoutView="0" workbookViewId="0" topLeftCell="C7">
      <selection activeCell="I35" sqref="I35"/>
    </sheetView>
  </sheetViews>
  <sheetFormatPr defaultColWidth="10.8515625" defaultRowHeight="12.75"/>
  <cols>
    <col min="1" max="1" width="4.8515625" style="20" customWidth="1"/>
    <col min="2" max="2" width="4.00390625" style="20" customWidth="1"/>
    <col min="3" max="3" width="63.57421875" style="20" customWidth="1"/>
    <col min="4" max="4" width="16.57421875" style="20" customWidth="1"/>
    <col min="5" max="5" width="19.421875" style="20" customWidth="1"/>
    <col min="6" max="6" width="17.28125" style="20" customWidth="1"/>
    <col min="7" max="8" width="14.00390625" style="20" customWidth="1"/>
    <col min="9" max="9" width="10.8515625" style="20" customWidth="1"/>
    <col min="10" max="10" width="12.421875" style="20" customWidth="1"/>
    <col min="11" max="16384" width="10.8515625" style="20" customWidth="1"/>
  </cols>
  <sheetData>
    <row r="1" spans="1:7" s="28" customFormat="1" ht="15.75">
      <c r="A1" s="2"/>
      <c r="B1" s="2" t="s">
        <v>48</v>
      </c>
      <c r="C1" s="2"/>
      <c r="D1" s="2"/>
      <c r="E1" s="2"/>
      <c r="F1" s="2"/>
      <c r="G1" s="2"/>
    </row>
    <row r="2" spans="1:7" s="28" customFormat="1" ht="15.75">
      <c r="A2" s="2"/>
      <c r="B2" s="2" t="s">
        <v>0</v>
      </c>
      <c r="C2" s="2"/>
      <c r="D2" s="2"/>
      <c r="E2" s="2"/>
      <c r="F2" s="2"/>
      <c r="G2" s="2"/>
    </row>
    <row r="3" spans="1:7" s="28" customFormat="1" ht="15.75">
      <c r="A3" s="2"/>
      <c r="B3" s="2"/>
      <c r="C3" s="2"/>
      <c r="D3" s="2"/>
      <c r="E3" s="19"/>
      <c r="F3" s="42"/>
      <c r="G3" s="2"/>
    </row>
    <row r="4" spans="1:7" s="28" customFormat="1" ht="15.75">
      <c r="A4" s="2"/>
      <c r="B4" s="2" t="s">
        <v>99</v>
      </c>
      <c r="C4" s="2"/>
      <c r="D4" s="2"/>
      <c r="E4" s="2"/>
      <c r="F4" s="2"/>
      <c r="G4" s="2"/>
    </row>
    <row r="5" spans="1:7" s="28" customFormat="1" ht="15.75">
      <c r="A5" s="2"/>
      <c r="B5" s="2" t="s">
        <v>100</v>
      </c>
      <c r="C5" s="2"/>
      <c r="D5" s="2"/>
      <c r="E5" s="2"/>
      <c r="F5" s="2"/>
      <c r="G5" s="2"/>
    </row>
    <row r="6" spans="1:7" s="32" customFormat="1" ht="15">
      <c r="A6" s="24"/>
      <c r="B6" s="24"/>
      <c r="C6" s="24"/>
      <c r="D6" s="24"/>
      <c r="E6" s="24"/>
      <c r="F6" s="24"/>
      <c r="G6" s="24"/>
    </row>
    <row r="7" spans="1:9" s="32" customFormat="1" ht="15">
      <c r="A7" s="24"/>
      <c r="B7" s="24"/>
      <c r="C7" s="24"/>
      <c r="D7" s="76" t="s">
        <v>89</v>
      </c>
      <c r="E7" s="76"/>
      <c r="F7" s="76"/>
      <c r="G7" s="76"/>
      <c r="H7" s="31" t="s">
        <v>52</v>
      </c>
      <c r="I7" s="31" t="s">
        <v>54</v>
      </c>
    </row>
    <row r="8" spans="1:9" s="32" customFormat="1" ht="15">
      <c r="A8" s="24"/>
      <c r="B8" s="24"/>
      <c r="C8" s="24"/>
      <c r="D8" s="42"/>
      <c r="E8" s="43" t="s">
        <v>51</v>
      </c>
      <c r="F8" s="31" t="s">
        <v>50</v>
      </c>
      <c r="G8" s="42"/>
      <c r="H8" s="31" t="s">
        <v>53</v>
      </c>
      <c r="I8" s="31" t="s">
        <v>55</v>
      </c>
    </row>
    <row r="9" spans="1:7" s="32" customFormat="1" ht="15">
      <c r="A9" s="24"/>
      <c r="B9" s="24"/>
      <c r="C9" s="24"/>
      <c r="D9" s="31" t="s">
        <v>15</v>
      </c>
      <c r="E9" s="31" t="s">
        <v>16</v>
      </c>
      <c r="F9" s="31" t="s">
        <v>49</v>
      </c>
      <c r="G9" s="31"/>
    </row>
    <row r="10" spans="1:7" s="32" customFormat="1" ht="15">
      <c r="A10" s="24"/>
      <c r="B10" s="24"/>
      <c r="C10" s="24"/>
      <c r="D10" s="31" t="s">
        <v>17</v>
      </c>
      <c r="E10" s="31" t="s">
        <v>18</v>
      </c>
      <c r="F10" s="31" t="s">
        <v>77</v>
      </c>
      <c r="G10" s="31" t="s">
        <v>19</v>
      </c>
    </row>
    <row r="11" spans="1:7" s="32" customFormat="1" ht="15">
      <c r="A11" s="24"/>
      <c r="B11" s="45" t="s">
        <v>101</v>
      </c>
      <c r="C11" s="24"/>
      <c r="D11" s="31"/>
      <c r="E11" s="31"/>
      <c r="F11" s="31"/>
      <c r="G11" s="31"/>
    </row>
    <row r="12" spans="1:7" s="32" customFormat="1" ht="15">
      <c r="A12" s="24"/>
      <c r="B12" s="24"/>
      <c r="C12" s="24"/>
      <c r="D12" s="29"/>
      <c r="E12" s="29"/>
      <c r="F12" s="29"/>
      <c r="G12" s="29"/>
    </row>
    <row r="13" spans="1:9" s="32" customFormat="1" ht="15">
      <c r="A13" s="24"/>
      <c r="B13" s="24" t="s">
        <v>70</v>
      </c>
      <c r="C13" s="24"/>
      <c r="D13" s="33">
        <v>40059</v>
      </c>
      <c r="E13" s="33">
        <v>-44</v>
      </c>
      <c r="F13" s="33">
        <v>17193</v>
      </c>
      <c r="G13" s="33">
        <f>SUM(D13:F13)</f>
        <v>57208</v>
      </c>
      <c r="H13" s="24">
        <v>571</v>
      </c>
      <c r="I13" s="30">
        <f>+G13+H13</f>
        <v>57779</v>
      </c>
    </row>
    <row r="14" spans="1:9" s="32" customFormat="1" ht="15">
      <c r="A14" s="24"/>
      <c r="B14" s="24"/>
      <c r="C14" s="24"/>
      <c r="D14" s="33"/>
      <c r="E14" s="33"/>
      <c r="F14" s="33"/>
      <c r="G14" s="33"/>
      <c r="H14" s="24"/>
      <c r="I14" s="24"/>
    </row>
    <row r="15" spans="1:9" s="32" customFormat="1" ht="15">
      <c r="A15" s="24"/>
      <c r="B15" s="24" t="s">
        <v>71</v>
      </c>
      <c r="C15" s="24"/>
      <c r="D15" s="33"/>
      <c r="E15" s="33">
        <v>-297</v>
      </c>
      <c r="F15" s="33"/>
      <c r="G15" s="30">
        <f>+E15+F15</f>
        <v>-297</v>
      </c>
      <c r="H15" s="24"/>
      <c r="I15" s="30">
        <f>+G15+H15</f>
        <v>-297</v>
      </c>
    </row>
    <row r="16" spans="1:9" s="32" customFormat="1" ht="15">
      <c r="A16" s="24"/>
      <c r="B16" s="24"/>
      <c r="C16" s="24"/>
      <c r="D16" s="33"/>
      <c r="E16" s="33"/>
      <c r="F16" s="33"/>
      <c r="G16" s="30"/>
      <c r="H16" s="24"/>
      <c r="I16" s="30"/>
    </row>
    <row r="17" spans="1:9" s="32" customFormat="1" ht="15">
      <c r="A17" s="24"/>
      <c r="B17" s="24" t="s">
        <v>83</v>
      </c>
      <c r="C17" s="24"/>
      <c r="D17" s="33"/>
      <c r="E17" s="33"/>
      <c r="F17" s="33"/>
      <c r="G17" s="30"/>
      <c r="H17" s="34">
        <v>-489</v>
      </c>
      <c r="I17" s="30">
        <f>+G17+H17</f>
        <v>-489</v>
      </c>
    </row>
    <row r="18" spans="1:9" s="32" customFormat="1" ht="15">
      <c r="A18" s="24"/>
      <c r="B18" s="24"/>
      <c r="C18" s="24"/>
      <c r="D18" s="33"/>
      <c r="E18" s="33"/>
      <c r="F18" s="33"/>
      <c r="G18" s="33"/>
      <c r="H18" s="24"/>
      <c r="I18" s="30"/>
    </row>
    <row r="19" spans="1:9" s="32" customFormat="1" ht="15">
      <c r="A19" s="24"/>
      <c r="B19" s="24" t="s">
        <v>66</v>
      </c>
      <c r="C19" s="24"/>
      <c r="D19" s="30"/>
      <c r="E19" s="30"/>
      <c r="F19" s="30">
        <v>4240</v>
      </c>
      <c r="G19" s="30">
        <f>F19</f>
        <v>4240</v>
      </c>
      <c r="H19" s="30">
        <v>-44</v>
      </c>
      <c r="I19" s="30">
        <f>+G19+H19</f>
        <v>4196</v>
      </c>
    </row>
    <row r="20" spans="1:9" s="32" customFormat="1" ht="15">
      <c r="A20" s="24"/>
      <c r="B20" s="24"/>
      <c r="C20" s="24"/>
      <c r="D20" s="44"/>
      <c r="E20" s="44"/>
      <c r="F20" s="44"/>
      <c r="G20" s="44"/>
      <c r="H20" s="46"/>
      <c r="I20" s="46"/>
    </row>
    <row r="21" spans="1:9" s="32" customFormat="1" ht="15.75" thickBot="1">
      <c r="A21" s="24"/>
      <c r="B21" s="3" t="s">
        <v>103</v>
      </c>
      <c r="C21" s="24"/>
      <c r="D21" s="68">
        <f aca="true" t="shared" si="0" ref="D21:I21">SUM(D13:D20)</f>
        <v>40059</v>
      </c>
      <c r="E21" s="68">
        <f t="shared" si="0"/>
        <v>-341</v>
      </c>
      <c r="F21" s="68">
        <f t="shared" si="0"/>
        <v>21433</v>
      </c>
      <c r="G21" s="68">
        <f t="shared" si="0"/>
        <v>61151</v>
      </c>
      <c r="H21" s="68">
        <f t="shared" si="0"/>
        <v>38</v>
      </c>
      <c r="I21" s="68">
        <f t="shared" si="0"/>
        <v>61189</v>
      </c>
    </row>
    <row r="22" spans="1:9" s="32" customFormat="1" ht="15.75" thickTop="1">
      <c r="A22" s="24"/>
      <c r="B22" s="24"/>
      <c r="C22" s="24"/>
      <c r="D22" s="33"/>
      <c r="E22" s="33"/>
      <c r="F22" s="33"/>
      <c r="G22" s="33"/>
      <c r="H22" s="24"/>
      <c r="I22" s="24"/>
    </row>
    <row r="23" spans="1:9" s="32" customFormat="1" ht="15">
      <c r="A23" s="24"/>
      <c r="B23" s="24"/>
      <c r="C23" s="24"/>
      <c r="D23" s="34"/>
      <c r="E23" s="34"/>
      <c r="F23" s="34"/>
      <c r="G23" s="34"/>
      <c r="H23" s="34"/>
      <c r="I23" s="34"/>
    </row>
    <row r="24" spans="1:9" s="32" customFormat="1" ht="15">
      <c r="A24" s="24"/>
      <c r="B24" s="24"/>
      <c r="C24" s="24"/>
      <c r="D24" s="34"/>
      <c r="E24" s="34"/>
      <c r="F24" s="34"/>
      <c r="G24" s="34"/>
      <c r="H24" s="34"/>
      <c r="I24" s="34"/>
    </row>
    <row r="25" spans="1:9" s="32" customFormat="1" ht="15">
      <c r="A25" s="24"/>
      <c r="B25" s="45" t="s">
        <v>102</v>
      </c>
      <c r="C25" s="24"/>
      <c r="D25" s="34"/>
      <c r="E25" s="34"/>
      <c r="F25" s="34"/>
      <c r="G25" s="34"/>
      <c r="H25" s="34"/>
      <c r="I25" s="34"/>
    </row>
    <row r="26" spans="1:9" s="32" customFormat="1" ht="15">
      <c r="A26" s="24"/>
      <c r="B26" s="24"/>
      <c r="C26" s="24"/>
      <c r="D26" s="34"/>
      <c r="E26" s="34"/>
      <c r="F26" s="34"/>
      <c r="G26" s="34"/>
      <c r="H26" s="34"/>
      <c r="I26" s="34"/>
    </row>
    <row r="27" spans="1:9" s="32" customFormat="1" ht="15">
      <c r="A27" s="24"/>
      <c r="B27" s="24" t="s">
        <v>80</v>
      </c>
      <c r="C27" s="24"/>
      <c r="D27" s="34">
        <v>40059</v>
      </c>
      <c r="E27" s="34">
        <v>-341</v>
      </c>
      <c r="F27" s="34">
        <v>21433</v>
      </c>
      <c r="G27" s="33">
        <f>SUM(D27:F27)</f>
        <v>61151</v>
      </c>
      <c r="H27" s="34">
        <v>38</v>
      </c>
      <c r="I27" s="30">
        <f>+G27+H27</f>
        <v>61189</v>
      </c>
    </row>
    <row r="28" spans="1:9" s="32" customFormat="1" ht="15">
      <c r="A28" s="24"/>
      <c r="B28" s="24"/>
      <c r="C28" s="24"/>
      <c r="D28" s="34"/>
      <c r="E28" s="34"/>
      <c r="F28" s="34"/>
      <c r="G28" s="34"/>
      <c r="H28" s="34"/>
      <c r="I28" s="30"/>
    </row>
    <row r="29" spans="1:9" s="32" customFormat="1" ht="15">
      <c r="A29" s="24"/>
      <c r="B29" s="24" t="s">
        <v>71</v>
      </c>
      <c r="C29" s="24"/>
      <c r="D29" s="34"/>
      <c r="E29" s="34">
        <v>285</v>
      </c>
      <c r="G29" s="33">
        <f>SUM(D29:F29)</f>
        <v>285</v>
      </c>
      <c r="H29" s="34"/>
      <c r="I29" s="30">
        <f>+G29+H29</f>
        <v>285</v>
      </c>
    </row>
    <row r="30" spans="1:9" s="32" customFormat="1" ht="15">
      <c r="A30" s="24"/>
      <c r="B30" s="24"/>
      <c r="C30" s="24"/>
      <c r="D30" s="34"/>
      <c r="E30" s="34"/>
      <c r="F30" s="34"/>
      <c r="G30" s="33"/>
      <c r="H30" s="34"/>
      <c r="I30" s="30"/>
    </row>
    <row r="31" spans="1:9" s="32" customFormat="1" ht="15">
      <c r="A31" s="24"/>
      <c r="B31" s="24" t="s">
        <v>66</v>
      </c>
      <c r="C31" s="24"/>
      <c r="D31" s="34"/>
      <c r="E31" s="34"/>
      <c r="F31" s="34">
        <f>'IS'!F28</f>
        <v>7660</v>
      </c>
      <c r="G31" s="33">
        <f>SUM(D31:F31)</f>
        <v>7660</v>
      </c>
      <c r="H31" s="34">
        <f>'IS'!F29</f>
        <v>-23</v>
      </c>
      <c r="I31" s="30">
        <f>+G31+H31</f>
        <v>7637</v>
      </c>
    </row>
    <row r="32" spans="1:9" s="32" customFormat="1" ht="15">
      <c r="A32" s="24"/>
      <c r="B32" s="24"/>
      <c r="C32" s="24"/>
      <c r="D32" s="34"/>
      <c r="E32" s="34"/>
      <c r="F32" s="34"/>
      <c r="G32" s="33"/>
      <c r="H32" s="34"/>
      <c r="I32" s="30"/>
    </row>
    <row r="33" spans="1:9" s="32" customFormat="1" ht="15">
      <c r="A33" s="24"/>
      <c r="B33" s="3" t="s">
        <v>105</v>
      </c>
      <c r="C33" s="24"/>
      <c r="D33" s="34"/>
      <c r="E33" s="34"/>
      <c r="F33" s="34">
        <v>-1482</v>
      </c>
      <c r="G33" s="33">
        <f>SUM(D33:F33)</f>
        <v>-1482</v>
      </c>
      <c r="H33" s="34"/>
      <c r="I33" s="30">
        <f>+G33+H33</f>
        <v>-1482</v>
      </c>
    </row>
    <row r="34" spans="1:9" s="32" customFormat="1" ht="15">
      <c r="A34" s="24"/>
      <c r="B34" s="24"/>
      <c r="C34" s="24"/>
      <c r="D34" s="34"/>
      <c r="E34" s="34"/>
      <c r="F34" s="34"/>
      <c r="G34" s="34"/>
      <c r="H34" s="34"/>
      <c r="I34" s="34"/>
    </row>
    <row r="35" spans="1:9" s="32" customFormat="1" ht="15.75" thickBot="1">
      <c r="A35" s="24"/>
      <c r="B35" s="3" t="s">
        <v>104</v>
      </c>
      <c r="C35" s="24"/>
      <c r="D35" s="48">
        <f aca="true" t="shared" si="1" ref="D35:I35">SUM(D27:D34)</f>
        <v>40059</v>
      </c>
      <c r="E35" s="48">
        <f t="shared" si="1"/>
        <v>-56</v>
      </c>
      <c r="F35" s="48">
        <f t="shared" si="1"/>
        <v>27611</v>
      </c>
      <c r="G35" s="48">
        <f t="shared" si="1"/>
        <v>67614</v>
      </c>
      <c r="H35" s="48">
        <f t="shared" si="1"/>
        <v>15</v>
      </c>
      <c r="I35" s="48">
        <f t="shared" si="1"/>
        <v>67629</v>
      </c>
    </row>
    <row r="36" spans="1:9" s="32" customFormat="1" ht="15.75" thickTop="1">
      <c r="A36" s="24"/>
      <c r="B36" s="24"/>
      <c r="C36" s="24"/>
      <c r="D36" s="34"/>
      <c r="E36" s="34"/>
      <c r="F36" s="34"/>
      <c r="G36" s="34"/>
      <c r="H36" s="34"/>
      <c r="I36" s="34"/>
    </row>
    <row r="37" spans="1:9" s="32" customFormat="1" ht="15">
      <c r="A37" s="24"/>
      <c r="B37" s="24"/>
      <c r="C37" s="24"/>
      <c r="D37" s="34"/>
      <c r="E37" s="34"/>
      <c r="F37" s="34"/>
      <c r="G37" s="34"/>
      <c r="H37" s="34"/>
      <c r="I37" s="34"/>
    </row>
    <row r="38" spans="1:9" s="32" customFormat="1" ht="15">
      <c r="A38" s="24"/>
      <c r="B38" s="24"/>
      <c r="C38" s="24"/>
      <c r="D38" s="34"/>
      <c r="E38" s="34"/>
      <c r="F38" s="34"/>
      <c r="G38" s="34"/>
      <c r="H38" s="34"/>
      <c r="I38" s="34"/>
    </row>
    <row r="39" spans="1:7" s="32" customFormat="1" ht="15">
      <c r="A39" s="24"/>
      <c r="B39" s="24"/>
      <c r="C39" s="13"/>
      <c r="D39" s="34"/>
      <c r="E39" s="34"/>
      <c r="F39" s="34"/>
      <c r="G39" s="34"/>
    </row>
    <row r="40" s="32" customFormat="1" ht="14.25"/>
    <row r="41" s="32" customFormat="1" ht="14.25"/>
    <row r="42" s="32" customFormat="1" ht="14.25"/>
    <row r="43" s="32" customFormat="1" ht="14.25"/>
    <row r="44" s="24" customFormat="1" ht="15">
      <c r="B44" s="24" t="s">
        <v>82</v>
      </c>
    </row>
    <row r="45" s="32" customFormat="1" ht="14.25"/>
  </sheetData>
  <sheetProtection/>
  <mergeCells count="1">
    <mergeCell ref="D7:G7"/>
  </mergeCells>
  <printOptions/>
  <pageMargins left="0.393700787401575" right="0.393700787401575" top="0.590551181102362" bottom="0.590551181102362" header="0.511811023622047" footer="0.511811023622047"/>
  <pageSetup cellComments="atEnd"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H42"/>
  <sheetViews>
    <sheetView showGridLines="0" view="pageBreakPreview" zoomScale="75" zoomScaleNormal="80" zoomScaleSheetLayoutView="75" zoomScalePageLayoutView="0" workbookViewId="0" topLeftCell="A1">
      <selection activeCell="H39" sqref="H39"/>
    </sheetView>
  </sheetViews>
  <sheetFormatPr defaultColWidth="9.28125" defaultRowHeight="12.75"/>
  <cols>
    <col min="1" max="1" width="2.57421875" style="20" customWidth="1"/>
    <col min="2" max="2" width="3.140625" style="20" customWidth="1"/>
    <col min="3" max="3" width="62.00390625" style="20" customWidth="1"/>
    <col min="4" max="4" width="23.8515625" style="20" customWidth="1"/>
    <col min="5" max="5" width="1.8515625" style="15" customWidth="1"/>
    <col min="6" max="6" width="27.57421875" style="20" customWidth="1"/>
    <col min="7" max="16384" width="9.28125" style="20" customWidth="1"/>
  </cols>
  <sheetData>
    <row r="1" spans="1:6" s="37" customFormat="1" ht="15.75">
      <c r="A1" s="35"/>
      <c r="B1" s="2" t="s">
        <v>48</v>
      </c>
      <c r="C1" s="35"/>
      <c r="D1" s="35"/>
      <c r="E1" s="35"/>
      <c r="F1" s="36"/>
    </row>
    <row r="2" spans="1:6" s="37" customFormat="1" ht="15.75">
      <c r="A2" s="35"/>
      <c r="B2" s="2" t="s">
        <v>0</v>
      </c>
      <c r="C2" s="35"/>
      <c r="D2" s="35"/>
      <c r="E2" s="35"/>
      <c r="F2" s="36"/>
    </row>
    <row r="3" spans="1:6" s="37" customFormat="1" ht="15.75">
      <c r="A3" s="35"/>
      <c r="B3" s="35"/>
      <c r="C3" s="35"/>
      <c r="D3" s="35"/>
      <c r="E3" s="35"/>
      <c r="F3" s="36"/>
    </row>
    <row r="4" spans="1:6" s="37" customFormat="1" ht="15.75">
      <c r="A4" s="35"/>
      <c r="B4" s="35" t="s">
        <v>20</v>
      </c>
      <c r="C4" s="35"/>
      <c r="D4" s="35"/>
      <c r="E4" s="35"/>
      <c r="F4" s="36"/>
    </row>
    <row r="5" spans="1:6" s="37" customFormat="1" ht="15.75">
      <c r="A5" s="35"/>
      <c r="B5" s="26" t="s">
        <v>106</v>
      </c>
      <c r="C5" s="35"/>
      <c r="D5" s="35"/>
      <c r="E5" s="35"/>
      <c r="F5" s="36"/>
    </row>
    <row r="6" spans="1:6" s="15" customFormat="1" ht="15">
      <c r="A6" s="13"/>
      <c r="B6" s="69" t="s">
        <v>84</v>
      </c>
      <c r="C6" s="13"/>
      <c r="D6" s="13"/>
      <c r="E6" s="13"/>
      <c r="F6" s="14"/>
    </row>
    <row r="7" spans="1:6" s="15" customFormat="1" ht="15">
      <c r="A7" s="13"/>
      <c r="B7" s="13"/>
      <c r="C7" s="13"/>
      <c r="D7" s="39" t="s">
        <v>96</v>
      </c>
      <c r="E7" s="39"/>
      <c r="F7" s="39" t="s">
        <v>76</v>
      </c>
    </row>
    <row r="8" spans="1:6" s="15" customFormat="1" ht="15">
      <c r="A8" s="13"/>
      <c r="B8" s="13"/>
      <c r="C8" s="13"/>
      <c r="D8" s="16" t="s">
        <v>3</v>
      </c>
      <c r="E8" s="16"/>
      <c r="F8" s="16" t="s">
        <v>3</v>
      </c>
    </row>
    <row r="9" spans="1:6" s="15" customFormat="1" ht="15">
      <c r="A9" s="13"/>
      <c r="B9" s="13"/>
      <c r="C9" s="13"/>
      <c r="D9" s="13"/>
      <c r="E9" s="13"/>
      <c r="F9" s="14"/>
    </row>
    <row r="10" spans="1:6" s="15" customFormat="1" ht="15">
      <c r="A10" s="13"/>
      <c r="B10" s="13" t="s">
        <v>90</v>
      </c>
      <c r="C10" s="13"/>
      <c r="D10" s="30">
        <f>10847-1+705</f>
        <v>11551</v>
      </c>
      <c r="E10" s="30"/>
      <c r="F10" s="30">
        <v>3336</v>
      </c>
    </row>
    <row r="11" spans="1:6" s="15" customFormat="1" ht="15">
      <c r="A11" s="13"/>
      <c r="B11" s="13"/>
      <c r="C11" s="13"/>
      <c r="D11" s="30"/>
      <c r="E11" s="30"/>
      <c r="F11" s="30"/>
    </row>
    <row r="12" spans="1:6" s="15" customFormat="1" ht="15">
      <c r="A12" s="13"/>
      <c r="B12" s="13" t="s">
        <v>75</v>
      </c>
      <c r="C12" s="13"/>
      <c r="D12" s="30">
        <v>-3241</v>
      </c>
      <c r="E12" s="30"/>
      <c r="F12" s="30">
        <v>-3214</v>
      </c>
    </row>
    <row r="13" spans="1:6" s="15" customFormat="1" ht="15">
      <c r="A13" s="13"/>
      <c r="B13" s="13"/>
      <c r="C13" s="13"/>
      <c r="D13" s="30"/>
      <c r="E13" s="30"/>
      <c r="F13" s="30"/>
    </row>
    <row r="14" spans="1:6" s="15" customFormat="1" ht="15">
      <c r="A14" s="13"/>
      <c r="B14" s="13" t="s">
        <v>91</v>
      </c>
      <c r="C14" s="13"/>
      <c r="D14" s="30">
        <v>-5230</v>
      </c>
      <c r="E14" s="30"/>
      <c r="F14" s="30">
        <v>-2190</v>
      </c>
    </row>
    <row r="15" spans="1:6" s="15" customFormat="1" ht="15">
      <c r="A15" s="13"/>
      <c r="B15" s="13"/>
      <c r="C15" s="13"/>
      <c r="D15" s="40"/>
      <c r="E15" s="30"/>
      <c r="F15" s="40"/>
    </row>
    <row r="16" spans="1:8" s="15" customFormat="1" ht="15">
      <c r="A16" s="13"/>
      <c r="B16" s="13" t="s">
        <v>92</v>
      </c>
      <c r="C16" s="13"/>
      <c r="D16" s="30">
        <f>D14+D12+D10</f>
        <v>3080</v>
      </c>
      <c r="E16" s="30"/>
      <c r="F16" s="30">
        <f>F14+F12+F10</f>
        <v>-2068</v>
      </c>
      <c r="G16" s="18"/>
      <c r="H16" s="17"/>
    </row>
    <row r="17" spans="1:6" s="15" customFormat="1" ht="15">
      <c r="A17" s="13"/>
      <c r="B17" s="13"/>
      <c r="C17" s="13"/>
      <c r="D17" s="30"/>
      <c r="E17" s="30"/>
      <c r="F17" s="30"/>
    </row>
    <row r="18" spans="1:6" s="15" customFormat="1" ht="15">
      <c r="A18" s="13"/>
      <c r="B18" s="13" t="s">
        <v>57</v>
      </c>
      <c r="C18" s="13"/>
      <c r="D18" s="30">
        <f>F22</f>
        <v>6188</v>
      </c>
      <c r="E18" s="30"/>
      <c r="F18" s="30">
        <v>8543</v>
      </c>
    </row>
    <row r="19" spans="1:6" s="15" customFormat="1" ht="15">
      <c r="A19" s="13"/>
      <c r="B19" s="13"/>
      <c r="C19" s="13"/>
      <c r="D19" s="30"/>
      <c r="E19" s="30"/>
      <c r="F19" s="30"/>
    </row>
    <row r="20" spans="1:6" s="15" customFormat="1" ht="15">
      <c r="A20" s="13"/>
      <c r="B20" s="13" t="s">
        <v>56</v>
      </c>
      <c r="C20" s="13"/>
      <c r="D20" s="41">
        <v>285</v>
      </c>
      <c r="E20" s="41"/>
      <c r="F20" s="41">
        <v>-287</v>
      </c>
    </row>
    <row r="21" spans="1:6" s="15" customFormat="1" ht="15">
      <c r="A21" s="13"/>
      <c r="B21" s="13"/>
      <c r="C21" s="13"/>
      <c r="D21" s="30"/>
      <c r="E21" s="30"/>
      <c r="F21" s="30"/>
    </row>
    <row r="22" spans="1:6" s="15" customFormat="1" ht="15.75" thickBot="1">
      <c r="A22" s="13"/>
      <c r="B22" s="13" t="s">
        <v>58</v>
      </c>
      <c r="C22" s="13"/>
      <c r="D22" s="38">
        <f>SUM(D16:D20)</f>
        <v>9553</v>
      </c>
      <c r="E22" s="30"/>
      <c r="F22" s="38">
        <f>SUM(F15:F20)</f>
        <v>6188</v>
      </c>
    </row>
    <row r="23" spans="1:6" s="15" customFormat="1" ht="15.75" thickTop="1">
      <c r="A23" s="13"/>
      <c r="B23" s="13"/>
      <c r="C23" s="13"/>
      <c r="D23" s="14"/>
      <c r="E23" s="14"/>
      <c r="F23" s="14"/>
    </row>
    <row r="24" spans="1:6" s="15" customFormat="1" ht="15">
      <c r="A24" s="13"/>
      <c r="B24" s="13"/>
      <c r="C24" s="13"/>
      <c r="D24" s="14"/>
      <c r="E24" s="14"/>
      <c r="F24" s="14"/>
    </row>
    <row r="25" spans="1:6" s="15" customFormat="1" ht="15">
      <c r="A25" s="13"/>
      <c r="B25" s="13"/>
      <c r="C25" s="13"/>
      <c r="D25" s="14"/>
      <c r="E25" s="14"/>
      <c r="F25" s="14"/>
    </row>
    <row r="26" spans="1:6" s="15" customFormat="1" ht="15">
      <c r="A26" s="13"/>
      <c r="B26" s="13"/>
      <c r="C26" s="13"/>
      <c r="D26" s="14"/>
      <c r="E26" s="14"/>
      <c r="F26" s="14"/>
    </row>
    <row r="27" spans="1:6" s="15" customFormat="1" ht="15">
      <c r="A27" s="13"/>
      <c r="B27" s="13" t="s">
        <v>65</v>
      </c>
      <c r="C27" s="13"/>
      <c r="D27" s="14"/>
      <c r="E27" s="14"/>
      <c r="F27" s="14"/>
    </row>
    <row r="28" spans="1:6" s="15" customFormat="1" ht="15">
      <c r="A28" s="13"/>
      <c r="B28" s="13"/>
      <c r="C28" s="13"/>
      <c r="D28" s="14"/>
      <c r="E28" s="14"/>
      <c r="F28" s="14"/>
    </row>
    <row r="29" spans="1:6" s="15" customFormat="1" ht="15">
      <c r="A29" s="13"/>
      <c r="B29" s="13"/>
      <c r="C29" s="13"/>
      <c r="D29" s="16" t="s">
        <v>64</v>
      </c>
      <c r="E29" s="16"/>
      <c r="F29" s="16" t="s">
        <v>64</v>
      </c>
    </row>
    <row r="30" spans="1:6" s="15" customFormat="1" ht="15">
      <c r="A30" s="13"/>
      <c r="B30" s="13"/>
      <c r="C30" s="13"/>
      <c r="D30" s="39" t="s">
        <v>96</v>
      </c>
      <c r="E30" s="39"/>
      <c r="F30" s="39" t="s">
        <v>76</v>
      </c>
    </row>
    <row r="31" spans="1:6" s="15" customFormat="1" ht="15">
      <c r="A31" s="13"/>
      <c r="B31" s="13"/>
      <c r="C31" s="13"/>
      <c r="D31" s="16" t="s">
        <v>3</v>
      </c>
      <c r="E31" s="16"/>
      <c r="F31" s="16" t="s">
        <v>3</v>
      </c>
    </row>
    <row r="32" spans="1:6" s="15" customFormat="1" ht="15">
      <c r="A32" s="13"/>
      <c r="B32" s="13"/>
      <c r="C32" s="13"/>
      <c r="D32" s="14"/>
      <c r="E32" s="14"/>
      <c r="F32" s="14"/>
    </row>
    <row r="33" spans="1:6" s="15" customFormat="1" ht="15">
      <c r="A33" s="13"/>
      <c r="B33" s="13" t="s">
        <v>59</v>
      </c>
      <c r="C33" s="13"/>
      <c r="D33" s="30">
        <f>11414+705</f>
        <v>12119</v>
      </c>
      <c r="E33" s="14"/>
      <c r="F33" s="30">
        <f>7888+1861</f>
        <v>9749</v>
      </c>
    </row>
    <row r="34" spans="1:6" s="15" customFormat="1" ht="15">
      <c r="A34" s="13"/>
      <c r="B34" s="13" t="s">
        <v>60</v>
      </c>
      <c r="C34" s="13"/>
      <c r="D34" s="40">
        <v>-1056</v>
      </c>
      <c r="E34" s="14"/>
      <c r="F34" s="40">
        <v>-2051</v>
      </c>
    </row>
    <row r="35" spans="1:6" s="15" customFormat="1" ht="15">
      <c r="A35" s="13"/>
      <c r="B35" s="13"/>
      <c r="C35" s="13"/>
      <c r="D35" s="30">
        <f>SUM(D33:D34)</f>
        <v>11063</v>
      </c>
      <c r="E35" s="14"/>
      <c r="F35" s="30">
        <f>SUM(F33:F34)</f>
        <v>7698</v>
      </c>
    </row>
    <row r="36" spans="1:6" s="15" customFormat="1" ht="15">
      <c r="A36" s="13"/>
      <c r="B36" s="13" t="s">
        <v>108</v>
      </c>
      <c r="C36" s="13"/>
      <c r="D36" s="30">
        <v>-1510</v>
      </c>
      <c r="E36" s="14"/>
      <c r="F36" s="30">
        <v>-1510</v>
      </c>
    </row>
    <row r="37" spans="1:8" s="15" customFormat="1" ht="15.75" thickBot="1">
      <c r="A37" s="13"/>
      <c r="B37" s="13"/>
      <c r="C37" s="13"/>
      <c r="D37" s="38">
        <f>SUM(D35:D36)</f>
        <v>9553</v>
      </c>
      <c r="E37" s="14"/>
      <c r="F37" s="38">
        <f>SUM(F35:F36)</f>
        <v>6188</v>
      </c>
      <c r="H37" s="72">
        <f>12119-11414</f>
        <v>705</v>
      </c>
    </row>
    <row r="38" spans="1:6" s="15" customFormat="1" ht="15.75" thickTop="1">
      <c r="A38" s="13"/>
      <c r="B38" s="13"/>
      <c r="C38" s="13"/>
      <c r="D38" s="30"/>
      <c r="E38" s="14"/>
      <c r="F38" s="30"/>
    </row>
    <row r="39" spans="1:6" s="15" customFormat="1" ht="15">
      <c r="A39" s="13"/>
      <c r="B39" s="13"/>
      <c r="C39" s="13"/>
      <c r="D39" s="30"/>
      <c r="E39" s="30"/>
      <c r="F39" s="30"/>
    </row>
    <row r="40" spans="1:6" s="15" customFormat="1" ht="15">
      <c r="A40" s="13"/>
      <c r="B40" s="13" t="s">
        <v>63</v>
      </c>
      <c r="C40" s="13"/>
      <c r="D40" s="13"/>
      <c r="E40" s="13"/>
      <c r="F40" s="14"/>
    </row>
    <row r="41" spans="1:6" s="15" customFormat="1" ht="15">
      <c r="A41" s="13"/>
      <c r="B41" s="13" t="s">
        <v>81</v>
      </c>
      <c r="C41" s="13"/>
      <c r="D41" s="13"/>
      <c r="E41" s="13"/>
      <c r="F41" s="13"/>
    </row>
    <row r="42" spans="1:6" ht="15">
      <c r="A42" s="19"/>
      <c r="B42" s="19"/>
      <c r="C42" s="19"/>
      <c r="D42" s="19"/>
      <c r="E42" s="13"/>
      <c r="F42" s="19"/>
    </row>
  </sheetData>
  <sheetProtection/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2009-02-26T07:58:52Z</cp:lastPrinted>
  <dcterms:created xsi:type="dcterms:W3CDTF">1999-10-18T05:29:27Z</dcterms:created>
  <dcterms:modified xsi:type="dcterms:W3CDTF">2009-02-26T08:19:32Z</dcterms:modified>
  <cp:category/>
  <cp:version/>
  <cp:contentType/>
  <cp:contentStatus/>
  <cp:revision>1</cp:revision>
</cp:coreProperties>
</file>